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<sst xmlns="http://schemas.openxmlformats.org/spreadsheetml/2006/main" count="226" uniqueCount="125">
  <si>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</si>
  <si>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</si>
  <si>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</si>
  <si>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</si>
  <si>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</si>
  <si>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</si>
  <si>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</si>
  <si>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</si>
  <si>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</si>
  <si>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</si>
  <si>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</si>
  <si>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</si>
  <si>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</si>
  <si>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</si>
  <si>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</si>
  <si>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</si>
  <si>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</si>
  <si>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</si>
  <si>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</si>
  <si>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</si>
  <si>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</si>
  <si>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</si>
  <si>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</si>
  <si>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</si>
  <si>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</si>
  <si>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</si>
  <si>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</si>
  <si>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</si>
  <si>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</si>
  <si>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</si>
  <si>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</si>
  <si>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</si>
  <si>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</si>
  <si>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</si>
  <si>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</si>
  <si>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</si>
  <si>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</si>
  <si>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</si>
  <si>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</si>
  <si>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</si>
  <si>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</si>
  <si>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</si>
  <si>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</si>
  <si>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</si>
  <si>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</si>
  <si>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</si>
  <si>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</si>
  <si>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</si>
  <si>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</si>
  <si>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</si>
  <si>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</si>
  <si>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</si>
  <si>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</si>
  <si>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</si>
  <si>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</si>
  <si>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</si>
  <si>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</si>
  <si>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</si>
  <si>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</si>
  <si>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</si>
  <si>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</si>
  <si>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22б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</si>
  <si>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</si>
  <si>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</si>
  <si>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</si>
  <si>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</si>
  <si>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</si>
  <si>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</si>
  <si>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</si>
  <si>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</si>
  <si>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</si>
  <si>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</si>
  <si>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</si>
  <si>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</si>
  <si>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</si>
  <si>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</si>
  <si>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</si>
  <si>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</si>
  <si>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</si>
  <si>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</si>
  <si>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</si>
  <si>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</si>
  <si>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</si>
  <si>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</si>
  <si>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</si>
  <si>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</si>
  <si>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</si>
  <si>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</si>
  <si>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</si>
  <si>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</si>
  <si>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</si>
  <si>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</si>
  <si>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ул. Волгоградская 22б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</si>
  <si>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</si>
  <si>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</si>
  <si>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</si>
  <si>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</si>
  <si>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</si>
  <si>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</si>
  <si>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</si>
  <si>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</si>
  <si>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</si>
  <si>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</si>
  <si>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</si>
  <si>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</si>
  <si>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>Очистка кровли по периметру от снега        и скалывание сосулек с автовышки</t>
  </si>
  <si>
    <t xml:space="preserve">Очистка кровли от снега толщ. слоя до 50 см </t>
  </si>
  <si>
    <t>Очистка подъездных козырьков от снега толщиной слоя до 50 см</t>
  </si>
  <si>
    <t>Установка пружин на входные двери на зимний период</t>
  </si>
  <si>
    <t>Снятие пружин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</si>
  <si>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</si>
  <si>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</si>
  <si>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</si>
  <si>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Отбор проб деревянных конструкций кровли для определения степени огнезащиты</t>
  </si>
  <si>
    <t>Экспертиза качества огнезащитной обработки деревянных конструкций кровли</t>
  </si>
  <si>
    <t>2 раза в год</t>
  </si>
  <si>
    <t>по необходимости</t>
  </si>
  <si>
    <t>1 раз в год</t>
  </si>
  <si>
    <t>шт</t>
  </si>
  <si>
    <t>2 раза в неделю</t>
  </si>
  <si>
    <t>дом</t>
  </si>
  <si>
    <t>Ремонт кровли: гидроизоляция каменных и бетонных поверхностей цементно- песчаным составом проникающего действия</t>
  </si>
  <si>
    <t>Облицовка   стен  тамбура пластиковыми  панелями из ПВХ  (под. № 3, 4)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</si>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</sst>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1" fillId="0" borderId="10" xfId="0" applyNumberFormat="1" applyFont="1" applyBorder="1" applyAlignment="1" applyProtection="1">
      <alignment horizontal="center" vertical="center"/>
      <protection locked="0"/>
    </xf>
    <xf numFmtId="4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1" fillId="0" borderId="13" xfId="0" applyNumberFormat="1" applyFont="1" applyBorder="1" applyAlignment="1" applyProtection="1">
      <alignment horizontal="center" vertical="center" wrapText="1"/>
      <protection locked="0"/>
    </xf>
    <xf numFmtId="4" fontId="41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9">
      <selection activeCell="G24" sqref="G24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1"/>
      <c r="B2" s="1"/>
      <c r="C2" s="1"/>
      <c r="D2" s="1"/>
      <c r="E2" s="1"/>
    </row>
    <row r="3" spans="1:5" ht="13.5">
      <c r="A3" s="52" t="s">
        <v>61</v>
      </c>
      <c r="B3" s="52"/>
      <c r="C3" s="52"/>
      <c r="D3" s="52"/>
      <c r="E3" s="52"/>
    </row>
    <row r="4" spans="1:5" ht="13.5">
      <c r="A4" s="53" t="s">
        <v>0</v>
      </c>
      <c r="B4" s="53"/>
      <c r="C4" s="53"/>
      <c r="D4" s="53"/>
      <c r="E4" s="53"/>
    </row>
    <row r="5" spans="1:5" ht="13.5">
      <c r="A5" s="2" t="s">
        <v>1</v>
      </c>
      <c r="B5" s="2" t="s">
        <v>2</v>
      </c>
      <c r="C5" s="2" t="s">
        <v>3</v>
      </c>
      <c r="D5" s="54" t="s">
        <v>4</v>
      </c>
      <c r="E5" s="55"/>
    </row>
    <row r="6" spans="1:5" ht="13.5">
      <c r="A6" s="3" t="s">
        <v>5</v>
      </c>
      <c r="B6" s="4" t="s">
        <v>6</v>
      </c>
      <c r="C6" s="5" t="s">
        <v>7</v>
      </c>
      <c r="D6" s="60">
        <v>43466</v>
      </c>
      <c r="E6" s="61"/>
    </row>
    <row r="7" spans="1:5" ht="13.5">
      <c r="A7" s="3" t="s">
        <v>8</v>
      </c>
      <c r="B7" s="4" t="s">
        <v>9</v>
      </c>
      <c r="C7" s="5" t="s">
        <v>7</v>
      </c>
      <c r="D7" s="56" t="s">
        <v>58</v>
      </c>
      <c r="E7" s="57"/>
    </row>
    <row r="8" spans="1:5" ht="13.5">
      <c r="A8" s="8" t="s">
        <v>10</v>
      </c>
      <c r="B8" s="7" t="s">
        <v>11</v>
      </c>
      <c r="C8" s="9" t="s">
        <v>12</v>
      </c>
      <c r="D8" s="62">
        <f>4699.2*12*4.07</f>
        <v>229508.92799999999</v>
      </c>
      <c r="E8" s="63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4699.2*12*1.55</f>
        <v>87405.12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4699.2*12*0.12</f>
        <v>6766.847999999999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4699.2*12*1.1</f>
        <v>62029.439999999995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4699.2*12*0.73</f>
        <v>41164.992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4699.2*12*0.57</f>
        <v>32142.527999999995</v>
      </c>
    </row>
    <row r="15" spans="1:5" ht="13.5">
      <c r="A15" s="3" t="s">
        <v>13</v>
      </c>
      <c r="B15" s="4" t="s">
        <v>6</v>
      </c>
      <c r="C15" s="5" t="s">
        <v>7</v>
      </c>
      <c r="D15" s="60">
        <v>43466</v>
      </c>
      <c r="E15" s="61"/>
    </row>
    <row r="16" spans="1:5" ht="45" customHeight="1">
      <c r="A16" s="3" t="s">
        <v>14</v>
      </c>
      <c r="B16" s="4" t="s">
        <v>9</v>
      </c>
      <c r="C16" s="5" t="s">
        <v>7</v>
      </c>
      <c r="D16" s="56" t="s">
        <v>57</v>
      </c>
      <c r="E16" s="57"/>
    </row>
    <row r="17" spans="1:5" ht="13.5">
      <c r="A17" s="8" t="s">
        <v>15</v>
      </c>
      <c r="B17" s="7" t="s">
        <v>11</v>
      </c>
      <c r="C17" s="9" t="s">
        <v>12</v>
      </c>
      <c r="D17" s="58">
        <f>SUM(E19:E24)</f>
        <v>217103.03999999998</v>
      </c>
      <c r="E17" s="59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5">
        <f>4699.2*12*0.9</f>
        <v>50751.35999999999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5">
        <f>4699.2*12*1.79</f>
        <v>100938.81599999999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5">
        <f>4699.2*12*0.44</f>
        <v>24811.775999999998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4699.2*12*0.09</f>
        <v>5075.1359999999995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7">
        <f>4699.2*12*0.57</f>
        <v>32142.527999999995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5">
        <f>4699.2*12*0.06</f>
        <v>3383.4239999999995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6">
        <f>SUM(E29:E31)</f>
        <v>271237.82399999996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4699.2*12*0.62</f>
        <v>34962.047999999995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4699.2*12*4.19</f>
        <v>236275.77599999998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717849.7919999999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70" zoomScaleNormal="70" zoomScalePageLayoutView="0" workbookViewId="0" topLeftCell="A1">
      <selection activeCell="E27" sqref="E27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3.5">
      <c r="A1" s="64" t="s">
        <v>62</v>
      </c>
      <c r="B1" s="64"/>
      <c r="C1" s="64"/>
      <c r="D1" s="64"/>
      <c r="E1" s="64"/>
      <c r="F1" s="64"/>
    </row>
    <row r="2" spans="1:6" ht="13.5">
      <c r="A2" s="64" t="s">
        <v>63</v>
      </c>
      <c r="B2" s="64"/>
      <c r="C2" s="64"/>
      <c r="D2" s="64"/>
      <c r="E2" s="64"/>
      <c r="F2" s="64"/>
    </row>
    <row r="3" spans="1:6" ht="13.5">
      <c r="A3" s="64" t="s">
        <v>64</v>
      </c>
      <c r="B3" s="64"/>
      <c r="C3" s="64"/>
      <c r="D3" s="64"/>
      <c r="E3" s="64"/>
      <c r="F3" s="64"/>
    </row>
    <row r="4" ht="13.5">
      <c r="A4" s="20"/>
    </row>
    <row r="5" spans="1:4" ht="13.5">
      <c r="A5" s="20" t="s">
        <v>92</v>
      </c>
      <c r="D5" s="19" t="s">
        <v>65</v>
      </c>
    </row>
    <row r="6" ht="13.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4699.2</v>
      </c>
      <c r="C8" s="23">
        <v>12</v>
      </c>
      <c r="D8" s="24" t="s">
        <v>73</v>
      </c>
      <c r="E8" s="25">
        <v>4.07</v>
      </c>
      <c r="F8" s="26">
        <f>B8*C8*E8</f>
        <v>229508.92799999999</v>
      </c>
    </row>
    <row r="9" spans="1:6" s="28" customFormat="1" ht="18" customHeight="1">
      <c r="A9" s="45" t="s">
        <v>74</v>
      </c>
      <c r="B9" s="30">
        <f>B8</f>
        <v>4699.2</v>
      </c>
      <c r="C9" s="44" t="s">
        <v>7</v>
      </c>
      <c r="D9" s="31" t="s">
        <v>7</v>
      </c>
      <c r="E9" s="32">
        <v>1.55</v>
      </c>
      <c r="F9" s="33">
        <f>B9*12*E9</f>
        <v>87405.12</v>
      </c>
    </row>
    <row r="10" spans="1:6" s="28" customFormat="1" ht="18.75" customHeight="1">
      <c r="A10" s="45" t="s">
        <v>75</v>
      </c>
      <c r="B10" s="30">
        <f>B8</f>
        <v>4699.2</v>
      </c>
      <c r="C10" s="44" t="s">
        <v>7</v>
      </c>
      <c r="D10" s="31" t="s">
        <v>7</v>
      </c>
      <c r="E10" s="32">
        <v>0.12</v>
      </c>
      <c r="F10" s="33">
        <f>B10*12*E10</f>
        <v>6766.847999999999</v>
      </c>
    </row>
    <row r="11" spans="1:6" s="28" customFormat="1" ht="57" customHeight="1">
      <c r="A11" s="45" t="s">
        <v>76</v>
      </c>
      <c r="B11" s="30">
        <f>B8</f>
        <v>4699.2</v>
      </c>
      <c r="C11" s="44" t="s">
        <v>7</v>
      </c>
      <c r="D11" s="31" t="s">
        <v>7</v>
      </c>
      <c r="E11" s="32">
        <v>1.1</v>
      </c>
      <c r="F11" s="33">
        <f>B11*12*E11</f>
        <v>62029.439999999995</v>
      </c>
    </row>
    <row r="12" spans="1:6" s="28" customFormat="1" ht="45.75" customHeight="1">
      <c r="A12" s="45" t="s">
        <v>77</v>
      </c>
      <c r="B12" s="30">
        <f>B8</f>
        <v>4699.2</v>
      </c>
      <c r="C12" s="44" t="s">
        <v>7</v>
      </c>
      <c r="D12" s="31" t="s">
        <v>7</v>
      </c>
      <c r="E12" s="32">
        <v>0.73</v>
      </c>
      <c r="F12" s="33">
        <f>B12*12*E12</f>
        <v>41164.992</v>
      </c>
    </row>
    <row r="13" spans="1:6" s="28" customFormat="1" ht="46.5" customHeight="1">
      <c r="A13" s="45" t="s">
        <v>78</v>
      </c>
      <c r="B13" s="30">
        <f>B8</f>
        <v>4699.2</v>
      </c>
      <c r="C13" s="44" t="s">
        <v>7</v>
      </c>
      <c r="D13" s="31" t="s">
        <v>7</v>
      </c>
      <c r="E13" s="32">
        <v>0.57</v>
      </c>
      <c r="F13" s="33">
        <f>B13*12*E13</f>
        <v>32142.527999999995</v>
      </c>
    </row>
    <row r="14" spans="1:6" s="27" customFormat="1" ht="32.25" customHeight="1">
      <c r="A14" s="22" t="s">
        <v>79</v>
      </c>
      <c r="B14" s="23">
        <f>B8</f>
        <v>4699.2</v>
      </c>
      <c r="C14" s="23">
        <v>12</v>
      </c>
      <c r="D14" s="24" t="s">
        <v>73</v>
      </c>
      <c r="E14" s="25">
        <f>E15+E16+E27+E28+E31+E46</f>
        <v>10.227497487273775</v>
      </c>
      <c r="F14" s="26">
        <f>F15+F16+F27+F28+F31+F46</f>
        <v>564326.4263999999</v>
      </c>
    </row>
    <row r="15" spans="1:6" s="29" customFormat="1" ht="19.5" customHeight="1" outlineLevel="1">
      <c r="A15" s="45" t="s">
        <v>80</v>
      </c>
      <c r="B15" s="30">
        <f>B8</f>
        <v>4699.2</v>
      </c>
      <c r="C15" s="30">
        <v>12</v>
      </c>
      <c r="D15" s="31" t="s">
        <v>7</v>
      </c>
      <c r="E15" s="65">
        <v>1.17</v>
      </c>
      <c r="F15" s="33">
        <f>B15*C15*E15</f>
        <v>65976.768</v>
      </c>
    </row>
    <row r="16" spans="1:6" s="29" customFormat="1" ht="46.5" customHeight="1" outlineLevel="1">
      <c r="A16" s="45" t="s">
        <v>81</v>
      </c>
      <c r="B16" s="30">
        <f>B8</f>
        <v>4699.2</v>
      </c>
      <c r="C16" s="30" t="s">
        <v>7</v>
      </c>
      <c r="D16" s="31" t="s">
        <v>7</v>
      </c>
      <c r="E16" s="65">
        <f>F16/B16/12</f>
        <v>3.60727117381682</v>
      </c>
      <c r="F16" s="33">
        <f>SUM(F17:F26)</f>
        <v>203415.4644</v>
      </c>
    </row>
    <row r="17" spans="1:6" s="29" customFormat="1" ht="19.5" customHeight="1" outlineLevel="2">
      <c r="A17" s="42" t="s">
        <v>93</v>
      </c>
      <c r="B17" s="30">
        <v>2785.47</v>
      </c>
      <c r="C17" s="30">
        <v>87</v>
      </c>
      <c r="D17" s="31" t="s">
        <v>73</v>
      </c>
      <c r="E17" s="32">
        <v>0.32</v>
      </c>
      <c r="F17" s="33">
        <f>B17*C17*E17</f>
        <v>77547.48479999999</v>
      </c>
    </row>
    <row r="18" spans="1:6" s="29" customFormat="1" ht="18" customHeight="1" outlineLevel="2">
      <c r="A18" s="42" t="s">
        <v>94</v>
      </c>
      <c r="B18" s="30">
        <v>1309.96</v>
      </c>
      <c r="C18" s="30">
        <v>126</v>
      </c>
      <c r="D18" s="31" t="s">
        <v>73</v>
      </c>
      <c r="E18" s="32">
        <v>0.1</v>
      </c>
      <c r="F18" s="33">
        <f aca="true" t="shared" si="0" ref="F18:F26">B18*C18*E18</f>
        <v>16505.496</v>
      </c>
    </row>
    <row r="19" spans="1:6" s="29" customFormat="1" ht="18" customHeight="1" outlineLevel="2">
      <c r="A19" s="42" t="s">
        <v>95</v>
      </c>
      <c r="B19" s="30">
        <v>1309.96</v>
      </c>
      <c r="C19" s="30">
        <v>3</v>
      </c>
      <c r="D19" s="31" t="s">
        <v>73</v>
      </c>
      <c r="E19" s="32">
        <v>1.5</v>
      </c>
      <c r="F19" s="33">
        <f t="shared" si="0"/>
        <v>5894.82</v>
      </c>
    </row>
    <row r="20" spans="1:6" s="29" customFormat="1" ht="16.5" customHeight="1" outlineLevel="2">
      <c r="A20" s="42" t="s">
        <v>96</v>
      </c>
      <c r="B20" s="30">
        <v>1</v>
      </c>
      <c r="C20" s="30">
        <v>126</v>
      </c>
      <c r="D20" s="31" t="s">
        <v>73</v>
      </c>
      <c r="E20" s="32">
        <v>4.2</v>
      </c>
      <c r="F20" s="33">
        <f t="shared" si="0"/>
        <v>529.2</v>
      </c>
    </row>
    <row r="21" spans="1:6" s="29" customFormat="1" ht="20.25" customHeight="1" outlineLevel="2">
      <c r="A21" s="42" t="s">
        <v>97</v>
      </c>
      <c r="B21" s="30">
        <v>7.2</v>
      </c>
      <c r="C21" s="30">
        <v>126</v>
      </c>
      <c r="D21" s="31" t="s">
        <v>73</v>
      </c>
      <c r="E21" s="32">
        <v>1.5</v>
      </c>
      <c r="F21" s="33">
        <f t="shared" si="0"/>
        <v>1360.8000000000002</v>
      </c>
    </row>
    <row r="22" spans="1:6" s="29" customFormat="1" ht="17.25" customHeight="1" outlineLevel="2">
      <c r="A22" s="42" t="s">
        <v>98</v>
      </c>
      <c r="B22" s="30">
        <f>B17*0.8</f>
        <v>2228.3759999999997</v>
      </c>
      <c r="C22" s="30">
        <v>65</v>
      </c>
      <c r="D22" s="31" t="s">
        <v>73</v>
      </c>
      <c r="E22" s="32">
        <v>0.45</v>
      </c>
      <c r="F22" s="33">
        <f t="shared" si="0"/>
        <v>65179.99799999999</v>
      </c>
    </row>
    <row r="23" spans="1:6" s="29" customFormat="1" ht="20.25" customHeight="1" outlineLevel="2">
      <c r="A23" s="42" t="s">
        <v>99</v>
      </c>
      <c r="B23" s="30">
        <v>1</v>
      </c>
      <c r="C23" s="30">
        <v>109</v>
      </c>
      <c r="D23" s="31" t="s">
        <v>73</v>
      </c>
      <c r="E23" s="32">
        <v>4.2</v>
      </c>
      <c r="F23" s="33">
        <f t="shared" si="0"/>
        <v>457.8</v>
      </c>
    </row>
    <row r="24" spans="1:6" s="29" customFormat="1" ht="18" customHeight="1" outlineLevel="2">
      <c r="A24" s="42" t="s">
        <v>100</v>
      </c>
      <c r="B24" s="30">
        <f>B17*0.1</f>
        <v>278.54699999999997</v>
      </c>
      <c r="C24" s="30">
        <v>35</v>
      </c>
      <c r="D24" s="31" t="s">
        <v>73</v>
      </c>
      <c r="E24" s="32">
        <v>3</v>
      </c>
      <c r="F24" s="33">
        <f t="shared" si="0"/>
        <v>29247.434999999998</v>
      </c>
    </row>
    <row r="25" spans="1:6" s="29" customFormat="1" ht="29.25" customHeight="1" outlineLevel="2">
      <c r="A25" s="42" t="s">
        <v>101</v>
      </c>
      <c r="B25" s="30">
        <v>7.2</v>
      </c>
      <c r="C25" s="30">
        <v>109</v>
      </c>
      <c r="D25" s="31" t="s">
        <v>73</v>
      </c>
      <c r="E25" s="32">
        <v>1.5</v>
      </c>
      <c r="F25" s="33">
        <f t="shared" si="0"/>
        <v>1177.2</v>
      </c>
    </row>
    <row r="26" spans="1:6" s="29" customFormat="1" ht="15.75" customHeight="1" outlineLevel="2">
      <c r="A26" s="42" t="s">
        <v>102</v>
      </c>
      <c r="B26" s="30">
        <f>B17*0.11</f>
        <v>306.4017</v>
      </c>
      <c r="C26" s="43">
        <v>60</v>
      </c>
      <c r="D26" s="31" t="s">
        <v>73</v>
      </c>
      <c r="E26" s="32">
        <v>0.3</v>
      </c>
      <c r="F26" s="33">
        <f t="shared" si="0"/>
        <v>5515.2306</v>
      </c>
    </row>
    <row r="27" spans="1:6" s="29" customFormat="1" ht="19.5" customHeight="1" outlineLevel="1">
      <c r="A27" s="45" t="s">
        <v>82</v>
      </c>
      <c r="B27" s="30">
        <f>B8</f>
        <v>4699.2</v>
      </c>
      <c r="C27" s="30">
        <v>6</v>
      </c>
      <c r="D27" s="31" t="s">
        <v>7</v>
      </c>
      <c r="E27" s="65">
        <v>0.44</v>
      </c>
      <c r="F27" s="33">
        <f>B27*C27*E27</f>
        <v>12405.887999999999</v>
      </c>
    </row>
    <row r="28" spans="1:6" s="29" customFormat="1" ht="31.5" customHeight="1" outlineLevel="1">
      <c r="A28" s="45" t="s">
        <v>83</v>
      </c>
      <c r="B28" s="30">
        <v>4699</v>
      </c>
      <c r="C28" s="30" t="s">
        <v>7</v>
      </c>
      <c r="D28" s="31" t="s">
        <v>7</v>
      </c>
      <c r="E28" s="65">
        <f>F28/B28/12</f>
        <v>0.14996098460665389</v>
      </c>
      <c r="F28" s="33">
        <f>SUM(F29:F30)</f>
        <v>8456</v>
      </c>
    </row>
    <row r="29" spans="1:6" s="29" customFormat="1" ht="23.25" customHeight="1" outlineLevel="1">
      <c r="A29" s="42" t="s">
        <v>123</v>
      </c>
      <c r="B29" s="30">
        <v>1057</v>
      </c>
      <c r="C29" s="30">
        <v>12</v>
      </c>
      <c r="D29" s="31" t="s">
        <v>7</v>
      </c>
      <c r="E29" s="32">
        <v>0.25</v>
      </c>
      <c r="F29" s="33">
        <f>B29*C29*E29</f>
        <v>3171</v>
      </c>
    </row>
    <row r="30" spans="1:6" s="29" customFormat="1" ht="21" customHeight="1" outlineLevel="1">
      <c r="A30" s="42" t="s">
        <v>124</v>
      </c>
      <c r="B30" s="30">
        <v>1057</v>
      </c>
      <c r="C30" s="30">
        <v>1</v>
      </c>
      <c r="D30" s="31" t="s">
        <v>7</v>
      </c>
      <c r="E30" s="32">
        <v>5</v>
      </c>
      <c r="F30" s="33">
        <f>B30*C30*E30</f>
        <v>5285</v>
      </c>
    </row>
    <row r="31" spans="1:6" s="29" customFormat="1" ht="33" customHeight="1" outlineLevel="1">
      <c r="A31" s="45" t="s">
        <v>84</v>
      </c>
      <c r="B31" s="30">
        <f>B8</f>
        <v>4699.2</v>
      </c>
      <c r="C31" s="30">
        <v>12</v>
      </c>
      <c r="D31" s="31" t="s">
        <v>7</v>
      </c>
      <c r="E31" s="65">
        <f>F31/B31/C31</f>
        <v>4.8002653288503</v>
      </c>
      <c r="F31" s="33">
        <f>SUM(F32:F45)</f>
        <v>270688.882</v>
      </c>
    </row>
    <row r="32" spans="1:6" s="29" customFormat="1" ht="18" customHeight="1" outlineLevel="1">
      <c r="A32" s="49" t="s">
        <v>103</v>
      </c>
      <c r="B32" s="34">
        <v>1070.3</v>
      </c>
      <c r="C32" s="30" t="s">
        <v>115</v>
      </c>
      <c r="D32" s="35" t="s">
        <v>73</v>
      </c>
      <c r="E32" s="31">
        <v>3.83</v>
      </c>
      <c r="F32" s="32">
        <v>8198.498</v>
      </c>
    </row>
    <row r="33" spans="1:6" s="29" customFormat="1" ht="15.75" customHeight="1" outlineLevel="1">
      <c r="A33" s="50" t="s">
        <v>104</v>
      </c>
      <c r="B33" s="34">
        <v>925.8</v>
      </c>
      <c r="C33" s="30" t="s">
        <v>115</v>
      </c>
      <c r="D33" s="35" t="s">
        <v>73</v>
      </c>
      <c r="E33" s="31">
        <v>3.83</v>
      </c>
      <c r="F33" s="32">
        <v>7091.628</v>
      </c>
    </row>
    <row r="34" spans="1:6" s="29" customFormat="1" ht="18" customHeight="1" outlineLevel="1">
      <c r="A34" s="50" t="s">
        <v>105</v>
      </c>
      <c r="B34" s="34">
        <v>262</v>
      </c>
      <c r="C34" s="30" t="s">
        <v>116</v>
      </c>
      <c r="D34" s="35" t="s">
        <v>73</v>
      </c>
      <c r="E34" s="31">
        <v>162.46</v>
      </c>
      <c r="F34" s="32">
        <v>42564.520000000004</v>
      </c>
    </row>
    <row r="35" spans="1:6" s="29" customFormat="1" ht="19.5" customHeight="1" outlineLevel="1">
      <c r="A35" s="50" t="s">
        <v>106</v>
      </c>
      <c r="B35" s="36">
        <v>1428.4</v>
      </c>
      <c r="C35" s="30" t="s">
        <v>116</v>
      </c>
      <c r="D35" s="35" t="s">
        <v>73</v>
      </c>
      <c r="E35" s="31">
        <v>41.83</v>
      </c>
      <c r="F35" s="32">
        <v>59749.972</v>
      </c>
    </row>
    <row r="36" spans="1:6" s="29" customFormat="1" ht="31.5" customHeight="1" outlineLevel="1">
      <c r="A36" s="50" t="s">
        <v>107</v>
      </c>
      <c r="B36" s="34">
        <v>15.600000000000001</v>
      </c>
      <c r="C36" s="30" t="s">
        <v>116</v>
      </c>
      <c r="D36" s="35" t="s">
        <v>73</v>
      </c>
      <c r="E36" s="31">
        <v>41.83</v>
      </c>
      <c r="F36" s="32">
        <v>1305.096</v>
      </c>
    </row>
    <row r="37" spans="1:6" s="29" customFormat="1" ht="15.75" customHeight="1" outlineLevel="1">
      <c r="A37" s="49" t="s">
        <v>108</v>
      </c>
      <c r="B37" s="34">
        <v>5</v>
      </c>
      <c r="C37" s="30" t="s">
        <v>117</v>
      </c>
      <c r="D37" s="35" t="s">
        <v>118</v>
      </c>
      <c r="E37" s="31">
        <v>297.92</v>
      </c>
      <c r="F37" s="32">
        <v>1489.6000000000001</v>
      </c>
    </row>
    <row r="38" spans="1:6" s="29" customFormat="1" ht="18" customHeight="1" outlineLevel="1">
      <c r="A38" s="50" t="s">
        <v>109</v>
      </c>
      <c r="B38" s="34">
        <v>5</v>
      </c>
      <c r="C38" s="30" t="s">
        <v>117</v>
      </c>
      <c r="D38" s="35" t="s">
        <v>118</v>
      </c>
      <c r="E38" s="31">
        <v>84.67</v>
      </c>
      <c r="F38" s="32">
        <v>423.35</v>
      </c>
    </row>
    <row r="39" spans="1:6" s="29" customFormat="1" ht="30" customHeight="1" outlineLevel="1">
      <c r="A39" s="50" t="s">
        <v>110</v>
      </c>
      <c r="B39" s="34">
        <v>445.4</v>
      </c>
      <c r="C39" s="30" t="s">
        <v>119</v>
      </c>
      <c r="D39" s="35" t="s">
        <v>73</v>
      </c>
      <c r="E39" s="31">
        <v>1.59</v>
      </c>
      <c r="F39" s="32">
        <v>73651.344</v>
      </c>
    </row>
    <row r="40" spans="1:6" s="29" customFormat="1" ht="18" customHeight="1" outlineLevel="1">
      <c r="A40" s="50" t="s">
        <v>111</v>
      </c>
      <c r="B40" s="34">
        <v>2441.5</v>
      </c>
      <c r="C40" s="30" t="s">
        <v>115</v>
      </c>
      <c r="D40" s="35" t="s">
        <v>73</v>
      </c>
      <c r="E40" s="31">
        <v>1.59</v>
      </c>
      <c r="F40" s="32">
        <v>7763.97</v>
      </c>
    </row>
    <row r="41" spans="1:6" s="29" customFormat="1" ht="21.75" customHeight="1" outlineLevel="1">
      <c r="A41" s="50" t="s">
        <v>112</v>
      </c>
      <c r="B41" s="34">
        <v>11.9</v>
      </c>
      <c r="C41" s="30" t="s">
        <v>117</v>
      </c>
      <c r="D41" s="35" t="s">
        <v>73</v>
      </c>
      <c r="E41" s="31">
        <v>81.42</v>
      </c>
      <c r="F41" s="32">
        <v>968.898</v>
      </c>
    </row>
    <row r="42" spans="1:6" s="29" customFormat="1" ht="30" customHeight="1" outlineLevel="1">
      <c r="A42" s="50" t="s">
        <v>113</v>
      </c>
      <c r="B42" s="36">
        <v>8</v>
      </c>
      <c r="C42" s="30" t="s">
        <v>117</v>
      </c>
      <c r="D42" s="35" t="s">
        <v>118</v>
      </c>
      <c r="E42" s="31">
        <v>58.1</v>
      </c>
      <c r="F42" s="32">
        <v>464.8</v>
      </c>
    </row>
    <row r="43" spans="1:6" s="29" customFormat="1" ht="31.5" customHeight="1" outlineLevel="1">
      <c r="A43" s="50" t="s">
        <v>114</v>
      </c>
      <c r="B43" s="34">
        <v>1</v>
      </c>
      <c r="C43" s="30" t="s">
        <v>117</v>
      </c>
      <c r="D43" s="35" t="s">
        <v>120</v>
      </c>
      <c r="E43" s="31">
        <v>7961</v>
      </c>
      <c r="F43" s="32">
        <v>7961</v>
      </c>
    </row>
    <row r="44" spans="1:6" s="29" customFormat="1" ht="42.75" customHeight="1" outlineLevel="1">
      <c r="A44" s="50" t="s">
        <v>121</v>
      </c>
      <c r="B44" s="34">
        <v>12</v>
      </c>
      <c r="C44" s="30" t="s">
        <v>117</v>
      </c>
      <c r="D44" s="35" t="s">
        <v>73</v>
      </c>
      <c r="E44" s="31">
        <v>2193.68</v>
      </c>
      <c r="F44" s="32">
        <v>26324.159999999996</v>
      </c>
    </row>
    <row r="45" spans="1:6" s="29" customFormat="1" ht="33" customHeight="1" outlineLevel="1">
      <c r="A45" s="50" t="s">
        <v>122</v>
      </c>
      <c r="B45" s="34">
        <v>20.1</v>
      </c>
      <c r="C45" s="30" t="s">
        <v>117</v>
      </c>
      <c r="D45" s="35" t="s">
        <v>73</v>
      </c>
      <c r="E45" s="31">
        <v>1628.46</v>
      </c>
      <c r="F45" s="32">
        <v>32732.046000000002</v>
      </c>
    </row>
    <row r="46" spans="1:6" s="29" customFormat="1" ht="31.5" customHeight="1" outlineLevel="1">
      <c r="A46" s="45" t="s">
        <v>85</v>
      </c>
      <c r="B46" s="30">
        <f>B8</f>
        <v>4699.2</v>
      </c>
      <c r="C46" s="30">
        <v>12</v>
      </c>
      <c r="D46" s="31" t="s">
        <v>24</v>
      </c>
      <c r="E46" s="65">
        <v>0.06</v>
      </c>
      <c r="F46" s="33">
        <f>B46*C46*E46</f>
        <v>3383.4239999999995</v>
      </c>
    </row>
    <row r="47" spans="1:6" s="27" customFormat="1" ht="48" customHeight="1">
      <c r="A47" s="22" t="s">
        <v>86</v>
      </c>
      <c r="B47" s="23">
        <f>B8</f>
        <v>4699.2</v>
      </c>
      <c r="C47" s="23">
        <v>12</v>
      </c>
      <c r="D47" s="24" t="s">
        <v>7</v>
      </c>
      <c r="E47" s="25">
        <f>SUM(E48:E49)</f>
        <v>4.8100000000000005</v>
      </c>
      <c r="F47" s="26">
        <f>SUM(F48:F49)</f>
        <v>271237.82399999996</v>
      </c>
    </row>
    <row r="48" spans="1:6" s="28" customFormat="1" ht="30.75" customHeight="1">
      <c r="A48" s="45" t="s">
        <v>87</v>
      </c>
      <c r="B48" s="30">
        <f>B47</f>
        <v>4699.2</v>
      </c>
      <c r="C48" s="30">
        <v>12</v>
      </c>
      <c r="D48" s="31" t="s">
        <v>7</v>
      </c>
      <c r="E48" s="32">
        <v>0.62</v>
      </c>
      <c r="F48" s="33">
        <f>B48*C48*E48</f>
        <v>34962.047999999995</v>
      </c>
    </row>
    <row r="49" spans="1:6" s="28" customFormat="1" ht="45.75" customHeight="1">
      <c r="A49" s="45" t="s">
        <v>88</v>
      </c>
      <c r="B49" s="30">
        <f>B48</f>
        <v>4699.2</v>
      </c>
      <c r="C49" s="30">
        <v>12</v>
      </c>
      <c r="D49" s="31" t="s">
        <v>7</v>
      </c>
      <c r="E49" s="32">
        <v>4.19</v>
      </c>
      <c r="F49" s="33">
        <f>B49*C49*E49</f>
        <v>236275.77599999998</v>
      </c>
    </row>
    <row r="50" spans="1:6" s="27" customFormat="1" ht="18" customHeight="1">
      <c r="A50" s="46" t="s">
        <v>89</v>
      </c>
      <c r="B50" s="47"/>
      <c r="C50" s="47"/>
      <c r="D50" s="48"/>
      <c r="E50" s="25">
        <f>E8+E14+E47</f>
        <v>19.107497487273776</v>
      </c>
      <c r="F50" s="37">
        <f>F8+F14+F47</f>
        <v>1065073.1783999999</v>
      </c>
    </row>
    <row r="51" spans="1:6" ht="13.5">
      <c r="A51" s="38"/>
      <c r="B51" s="39"/>
      <c r="C51" s="39"/>
      <c r="D51" s="39"/>
      <c r="E51" s="39"/>
      <c r="F51" s="39"/>
    </row>
    <row r="53" spans="1:5" ht="13.5">
      <c r="A53" s="18" t="s">
        <v>90</v>
      </c>
      <c r="B53" s="40"/>
      <c r="C53" s="19" t="s">
        <v>91</v>
      </c>
      <c r="E53" s="4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2018-04-04T02:55:19Z</cp:lastPrinted>
  <dcterms:created xsi:type="dcterms:W3CDTF">2018-04-02T07:45:01Z</dcterms:created>
  <dcterms:modified xsi:type="dcterms:W3CDTF">2019-05-08T05:34:12Z</dcterms:modified>
  <cp:category/>
  <cp:version/>
  <cp:contentType/>
  <cp:contentStatus/>
</cp:coreProperties>
</file>